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chemie\praktikum\"/>
    </mc:Choice>
  </mc:AlternateContent>
  <xr:revisionPtr revIDLastSave="0" documentId="8_{7523A09B-A81E-4CA4-B470-FEEE710EB188}" xr6:coauthVersionLast="43" xr6:coauthVersionMax="43" xr10:uidLastSave="{00000000-0000-0000-0000-000000000000}"/>
  <bookViews>
    <workbookView xWindow="366" yWindow="366" windowWidth="22302" windowHeight="12348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H31" i="1"/>
  <c r="H30" i="1"/>
  <c r="H29" i="1"/>
  <c r="H28" i="1"/>
  <c r="H27" i="1"/>
  <c r="H26" i="1"/>
  <c r="H25" i="1"/>
  <c r="H23" i="1"/>
  <c r="H34" i="1"/>
  <c r="H24" i="1"/>
  <c r="D33" i="1"/>
  <c r="H32" i="1"/>
  <c r="H14" i="1"/>
  <c r="H15" i="1"/>
  <c r="H16" i="1"/>
  <c r="H17" i="1"/>
  <c r="H18" i="1"/>
  <c r="H19" i="1"/>
  <c r="H20" i="1"/>
  <c r="H21" i="1"/>
  <c r="H22" i="1"/>
  <c r="H33" i="1"/>
  <c r="H35" i="1"/>
  <c r="H36" i="1"/>
  <c r="H37" i="1"/>
  <c r="H38" i="1"/>
  <c r="H39" i="1"/>
  <c r="H40" i="1"/>
  <c r="H41" i="1"/>
  <c r="H42" i="1"/>
  <c r="H43" i="1"/>
  <c r="H44" i="1"/>
  <c r="H13" i="1"/>
  <c r="D15" i="1"/>
  <c r="F7" i="1"/>
  <c r="D17" i="1" s="1"/>
  <c r="F6" i="1"/>
  <c r="J6" i="1" s="1"/>
  <c r="D14" i="1" l="1"/>
  <c r="D28" i="1"/>
  <c r="E28" i="1" s="1"/>
  <c r="D40" i="1"/>
  <c r="F40" i="1" s="1"/>
  <c r="D39" i="1"/>
  <c r="D23" i="1"/>
  <c r="E23" i="1" s="1"/>
  <c r="D29" i="1"/>
  <c r="E29" i="1" s="1"/>
  <c r="D41" i="1"/>
  <c r="F41" i="1" s="1"/>
  <c r="D36" i="1"/>
  <c r="F36" i="1" s="1"/>
  <c r="D19" i="1"/>
  <c r="D25" i="1"/>
  <c r="D16" i="1"/>
  <c r="D35" i="1"/>
  <c r="F35" i="1" s="1"/>
  <c r="D24" i="1"/>
  <c r="E24" i="1" s="1"/>
  <c r="D26" i="1"/>
  <c r="E26" i="1" s="1"/>
  <c r="D30" i="1"/>
  <c r="E30" i="1" s="1"/>
  <c r="D44" i="1"/>
  <c r="F44" i="1" s="1"/>
  <c r="D22" i="1"/>
  <c r="E22" i="1" s="1"/>
  <c r="D43" i="1"/>
  <c r="F43" i="1" s="1"/>
  <c r="D21" i="1"/>
  <c r="E21" i="1" s="1"/>
  <c r="D34" i="1"/>
  <c r="D27" i="1"/>
  <c r="D31" i="1"/>
  <c r="E31" i="1" s="1"/>
  <c r="D42" i="1"/>
  <c r="F42" i="1" s="1"/>
  <c r="D20" i="1"/>
  <c r="E20" i="1" s="1"/>
  <c r="E27" i="1"/>
  <c r="E25" i="1"/>
  <c r="E15" i="1"/>
  <c r="E14" i="1"/>
  <c r="F34" i="1"/>
  <c r="E16" i="1"/>
  <c r="F39" i="1"/>
  <c r="E17" i="1"/>
  <c r="E33" i="1"/>
  <c r="G33" i="1" s="1"/>
  <c r="E19" i="1"/>
  <c r="D38" i="1"/>
  <c r="F38" i="1" s="1"/>
  <c r="D18" i="1"/>
  <c r="E18" i="1" s="1"/>
  <c r="D32" i="1"/>
  <c r="E32" i="1" s="1"/>
  <c r="D13" i="1"/>
  <c r="E13" i="1" s="1"/>
  <c r="D37" i="1"/>
  <c r="F37" i="1" s="1"/>
  <c r="I42" i="1" l="1"/>
  <c r="J42" i="1" s="1"/>
  <c r="G42" i="1"/>
  <c r="I31" i="1"/>
  <c r="J31" i="1" s="1"/>
  <c r="G31" i="1"/>
  <c r="I29" i="1"/>
  <c r="J29" i="1" s="1"/>
  <c r="G29" i="1"/>
  <c r="I23" i="1"/>
  <c r="J23" i="1" s="1"/>
  <c r="G23" i="1"/>
  <c r="I35" i="1"/>
  <c r="J35" i="1" s="1"/>
  <c r="G35" i="1"/>
  <c r="I20" i="1"/>
  <c r="J20" i="1" s="1"/>
  <c r="G20" i="1"/>
  <c r="I41" i="1"/>
  <c r="J41" i="1" s="1"/>
  <c r="G41" i="1"/>
  <c r="I40" i="1"/>
  <c r="J40" i="1" s="1"/>
  <c r="G40" i="1"/>
  <c r="I36" i="1"/>
  <c r="J36" i="1" s="1"/>
  <c r="G36" i="1"/>
  <c r="I30" i="1"/>
  <c r="J30" i="1" s="1"/>
  <c r="G30" i="1"/>
  <c r="I28" i="1"/>
  <c r="J28" i="1" s="1"/>
  <c r="G28" i="1"/>
  <c r="I24" i="1"/>
  <c r="J24" i="1" s="1"/>
  <c r="G24" i="1"/>
  <c r="I44" i="1"/>
  <c r="J44" i="1" s="1"/>
  <c r="G44" i="1"/>
  <c r="I27" i="1"/>
  <c r="J27" i="1" s="1"/>
  <c r="G27" i="1"/>
  <c r="I26" i="1"/>
  <c r="J26" i="1" s="1"/>
  <c r="G26" i="1"/>
  <c r="I19" i="1"/>
  <c r="J19" i="1" s="1"/>
  <c r="G19" i="1"/>
  <c r="I34" i="1"/>
  <c r="J34" i="1" s="1"/>
  <c r="G34" i="1"/>
  <c r="I25" i="1"/>
  <c r="J25" i="1" s="1"/>
  <c r="G25" i="1"/>
  <c r="I38" i="1"/>
  <c r="J38" i="1" s="1"/>
  <c r="G38" i="1"/>
  <c r="I17" i="1"/>
  <c r="J17" i="1" s="1"/>
  <c r="G17" i="1"/>
  <c r="I16" i="1"/>
  <c r="J16" i="1" s="1"/>
  <c r="G16" i="1"/>
  <c r="I37" i="1"/>
  <c r="J37" i="1" s="1"/>
  <c r="G37" i="1"/>
  <c r="I21" i="1"/>
  <c r="J21" i="1" s="1"/>
  <c r="G21" i="1"/>
  <c r="I18" i="1"/>
  <c r="J18" i="1" s="1"/>
  <c r="G18" i="1"/>
  <c r="I39" i="1"/>
  <c r="J39" i="1" s="1"/>
  <c r="G39" i="1"/>
  <c r="I14" i="1"/>
  <c r="J14" i="1" s="1"/>
  <c r="G14" i="1"/>
  <c r="I13" i="1"/>
  <c r="J13" i="1" s="1"/>
  <c r="G13" i="1"/>
  <c r="I15" i="1"/>
  <c r="J15" i="1" s="1"/>
  <c r="G15" i="1"/>
  <c r="I43" i="1"/>
  <c r="J43" i="1" s="1"/>
  <c r="G43" i="1"/>
  <c r="I32" i="1"/>
  <c r="J32" i="1" s="1"/>
  <c r="G32" i="1"/>
  <c r="I22" i="1"/>
  <c r="J22" i="1" s="1"/>
  <c r="G22" i="1"/>
</calcChain>
</file>

<file path=xl/sharedStrings.xml><?xml version="1.0" encoding="utf-8"?>
<sst xmlns="http://schemas.openxmlformats.org/spreadsheetml/2006/main" count="18" uniqueCount="17">
  <si>
    <t>Titrationskurven mit Excel</t>
  </si>
  <si>
    <t>Conc. HCl (in M)</t>
  </si>
  <si>
    <t>Conc. NaOH (in M)</t>
  </si>
  <si>
    <t>mMol per ml</t>
  </si>
  <si>
    <t>Zugabe NaOH</t>
  </si>
  <si>
    <t>V (ml)</t>
  </si>
  <si>
    <t>in mMol</t>
  </si>
  <si>
    <t>Rest H+</t>
  </si>
  <si>
    <t>V(Lösung)</t>
  </si>
  <si>
    <t>c(H3O+)</t>
  </si>
  <si>
    <t>pH</t>
  </si>
  <si>
    <t>Startvolumen</t>
  </si>
  <si>
    <t>Menge(H3O+), mMol</t>
  </si>
  <si>
    <t>Menge(OH-)</t>
  </si>
  <si>
    <t>pOH</t>
  </si>
  <si>
    <t>b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</si>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</sst>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E+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Tabelle1!$C$13:$C$44</c:f>
              <c:numCache>
                <c:formatCode>General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49.5</c:v>
                </c:pt>
                <c:pt idx="14">
                  <c:v>49.6</c:v>
                </c:pt>
                <c:pt idx="15">
                  <c:v>49.7</c:v>
                </c:pt>
                <c:pt idx="16">
                  <c:v>49.9</c:v>
                </c:pt>
                <c:pt idx="17">
                  <c:v>49.9</c:v>
                </c:pt>
                <c:pt idx="18">
                  <c:v>49.95</c:v>
                </c:pt>
                <c:pt idx="19">
                  <c:v>49.99</c:v>
                </c:pt>
                <c:pt idx="20">
                  <c:v>50</c:v>
                </c:pt>
                <c:pt idx="21">
                  <c:v>50.01</c:v>
                </c:pt>
                <c:pt idx="22">
                  <c:v>55</c:v>
                </c:pt>
                <c:pt idx="23">
                  <c:v>60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90</c:v>
                </c:pt>
                <c:pt idx="30">
                  <c:v>95</c:v>
                </c:pt>
                <c:pt idx="31">
                  <c:v>100</c:v>
                </c:pt>
              </c:numCache>
            </c:numRef>
          </c:xVal>
          <c:yVal>
            <c:numRef>
              <c:f>Tabelle1!$J$13:$J$44</c:f>
              <c:numCache>
                <c:formatCode>0.000</c:formatCode>
                <c:ptCount val="32"/>
                <c:pt idx="0">
                  <c:v>1.3010299956639813</c:v>
                </c:pt>
                <c:pt idx="1">
                  <c:v>1.3679767852945943</c:v>
                </c:pt>
                <c:pt idx="2">
                  <c:v>1.4393326938302626</c:v>
                </c:pt>
                <c:pt idx="3">
                  <c:v>1.5166297960033361</c:v>
                </c:pt>
                <c:pt idx="4">
                  <c:v>1.6020599913279623</c:v>
                </c:pt>
                <c:pt idx="5">
                  <c:v>1.6989700043360187</c:v>
                </c:pt>
                <c:pt idx="6">
                  <c:v>1.8129133566428555</c:v>
                </c:pt>
                <c:pt idx="7">
                  <c:v>1.9542425094393248</c:v>
                </c:pt>
                <c:pt idx="8">
                  <c:v>2.1461280356782382</c:v>
                </c:pt>
                <c:pt idx="9">
                  <c:v>2.4623979978989561</c:v>
                </c:pt>
                <c:pt idx="10">
                  <c:v>2.6901960800285138</c:v>
                </c:pt>
                <c:pt idx="11">
                  <c:v>2.8692317197309776</c:v>
                </c:pt>
                <c:pt idx="12">
                  <c:v>3.1731862684122758</c:v>
                </c:pt>
                <c:pt idx="13">
                  <c:v>3.4756711883244313</c:v>
                </c:pt>
                <c:pt idx="14">
                  <c:v>3.5728716022004896</c:v>
                </c:pt>
                <c:pt idx="15">
                  <c:v>3.6981005456233991</c:v>
                </c:pt>
                <c:pt idx="16">
                  <c:v>4.1758016328482883</c:v>
                </c:pt>
                <c:pt idx="17">
                  <c:v>4.1758016328482883</c:v>
                </c:pt>
                <c:pt idx="18">
                  <c:v>4.4769764657596136</c:v>
                </c:pt>
                <c:pt idx="19">
                  <c:v>5.1760623051253196</c:v>
                </c:pt>
                <c:pt idx="20">
                  <c:v>7</c:v>
                </c:pt>
                <c:pt idx="21">
                  <c:v>8.8238797889440601</c:v>
                </c:pt>
                <c:pt idx="22">
                  <c:v>11.508638306165727</c:v>
                </c:pt>
                <c:pt idx="23">
                  <c:v>11.795880017344077</c:v>
                </c:pt>
                <c:pt idx="24">
                  <c:v>11.958607314841776</c:v>
                </c:pt>
                <c:pt idx="25">
                  <c:v>12.070581074285709</c:v>
                </c:pt>
                <c:pt idx="26">
                  <c:v>12.154901959985743</c:v>
                </c:pt>
                <c:pt idx="27">
                  <c:v>12.221848749616356</c:v>
                </c:pt>
                <c:pt idx="28">
                  <c:v>12.276896315947264</c:v>
                </c:pt>
                <c:pt idx="29">
                  <c:v>12.323306390375134</c:v>
                </c:pt>
                <c:pt idx="30">
                  <c:v>12.363177902412826</c:v>
                </c:pt>
                <c:pt idx="31">
                  <c:v>12.397940008672039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4-4715-AF5D-1C95D94E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2160"/>
        <c:axId val="84253696"/>
      </c:scatterChart>
      <c:valAx>
        <c:axId val="842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253696"/>
        <c:crosses val="autoZero"/>
        <c:crossBetween val="midCat"/>
      </c:valAx>
      <c:valAx>
        <c:axId val="842536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84252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Tabelle1!$J$12</c:f>
              <c:strCache>
                <c:ptCount val="1"/>
                <c:pt idx="0">
                  <c:v>pH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</c:marker>
          <c:trendline>
            <c:trendlineType val="log"/>
            <c:dispRSqr val="0"/>
            <c:dispEq val="0"/>
          </c:trendline>
          <c:xVal>
            <c:numRef>
              <c:f>Tabelle1!$C$13:$C$44</c:f>
              <c:numCache>
                <c:formatCode>General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49.5</c:v>
                </c:pt>
                <c:pt idx="14">
                  <c:v>49.6</c:v>
                </c:pt>
                <c:pt idx="15">
                  <c:v>49.7</c:v>
                </c:pt>
                <c:pt idx="16">
                  <c:v>49.9</c:v>
                </c:pt>
                <c:pt idx="17">
                  <c:v>49.9</c:v>
                </c:pt>
                <c:pt idx="18">
                  <c:v>49.95</c:v>
                </c:pt>
                <c:pt idx="19">
                  <c:v>49.99</c:v>
                </c:pt>
                <c:pt idx="20">
                  <c:v>50</c:v>
                </c:pt>
                <c:pt idx="21">
                  <c:v>50.01</c:v>
                </c:pt>
                <c:pt idx="22">
                  <c:v>55</c:v>
                </c:pt>
                <c:pt idx="23">
                  <c:v>60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90</c:v>
                </c:pt>
                <c:pt idx="30">
                  <c:v>95</c:v>
                </c:pt>
                <c:pt idx="31">
                  <c:v>100</c:v>
                </c:pt>
              </c:numCache>
            </c:numRef>
          </c:xVal>
          <c:yVal>
            <c:numRef>
              <c:f>Tabelle1!$J$13:$J$44</c:f>
              <c:numCache>
                <c:formatCode>0.000</c:formatCode>
                <c:ptCount val="32"/>
                <c:pt idx="0">
                  <c:v>1.3010299956639813</c:v>
                </c:pt>
                <c:pt idx="1">
                  <c:v>1.3679767852945943</c:v>
                </c:pt>
                <c:pt idx="2">
                  <c:v>1.4393326938302626</c:v>
                </c:pt>
                <c:pt idx="3">
                  <c:v>1.5166297960033361</c:v>
                </c:pt>
                <c:pt idx="4">
                  <c:v>1.6020599913279623</c:v>
                </c:pt>
                <c:pt idx="5">
                  <c:v>1.6989700043360187</c:v>
                </c:pt>
                <c:pt idx="6">
                  <c:v>1.8129133566428555</c:v>
                </c:pt>
                <c:pt idx="7">
                  <c:v>1.9542425094393248</c:v>
                </c:pt>
                <c:pt idx="8">
                  <c:v>2.1461280356782382</c:v>
                </c:pt>
                <c:pt idx="9">
                  <c:v>2.4623979978989561</c:v>
                </c:pt>
                <c:pt idx="10">
                  <c:v>2.6901960800285138</c:v>
                </c:pt>
                <c:pt idx="11">
                  <c:v>2.8692317197309776</c:v>
                </c:pt>
                <c:pt idx="12">
                  <c:v>3.1731862684122758</c:v>
                </c:pt>
                <c:pt idx="13">
                  <c:v>3.4756711883244313</c:v>
                </c:pt>
                <c:pt idx="14">
                  <c:v>3.5728716022004896</c:v>
                </c:pt>
                <c:pt idx="15">
                  <c:v>3.6981005456233991</c:v>
                </c:pt>
                <c:pt idx="16">
                  <c:v>4.1758016328482883</c:v>
                </c:pt>
                <c:pt idx="17">
                  <c:v>4.1758016328482883</c:v>
                </c:pt>
                <c:pt idx="18">
                  <c:v>4.4769764657596136</c:v>
                </c:pt>
                <c:pt idx="19">
                  <c:v>5.1760623051253196</c:v>
                </c:pt>
                <c:pt idx="20">
                  <c:v>7</c:v>
                </c:pt>
                <c:pt idx="21">
                  <c:v>8.8238797889440601</c:v>
                </c:pt>
                <c:pt idx="22">
                  <c:v>11.508638306165727</c:v>
                </c:pt>
                <c:pt idx="23">
                  <c:v>11.795880017344077</c:v>
                </c:pt>
                <c:pt idx="24">
                  <c:v>11.958607314841776</c:v>
                </c:pt>
                <c:pt idx="25">
                  <c:v>12.070581074285709</c:v>
                </c:pt>
                <c:pt idx="26">
                  <c:v>12.154901959985743</c:v>
                </c:pt>
                <c:pt idx="27">
                  <c:v>12.221848749616356</c:v>
                </c:pt>
                <c:pt idx="28">
                  <c:v>12.276896315947264</c:v>
                </c:pt>
                <c:pt idx="29">
                  <c:v>12.323306390375134</c:v>
                </c:pt>
                <c:pt idx="30">
                  <c:v>12.363177902412826</c:v>
                </c:pt>
                <c:pt idx="31">
                  <c:v>12.397940008672039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91-4DDF-BEB4-1452B294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52544"/>
        <c:axId val="86254336"/>
      </c:scatterChart>
      <c:scatterChart>
        <c:scatterStyle val="lineMarker"/>
        <c:varyColors val="0"/>
        <c:ser>
          <c:idx val="0"/>
          <c:order val="0"/>
          <c:tx>
            <c:strRef>
              <c:f>Tabelle1!$G$12</c:f>
              <c:strCache>
                <c:ptCount val="1"/>
                <c:pt idx="0">
                  <c:v>b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Tabelle1!$C$13:$C$44</c:f>
              <c:numCache>
                <c:formatCode>General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49.5</c:v>
                </c:pt>
                <c:pt idx="14">
                  <c:v>49.6</c:v>
                </c:pt>
                <c:pt idx="15">
                  <c:v>49.7</c:v>
                </c:pt>
                <c:pt idx="16">
                  <c:v>49.9</c:v>
                </c:pt>
                <c:pt idx="17">
                  <c:v>49.9</c:v>
                </c:pt>
                <c:pt idx="18">
                  <c:v>49.95</c:v>
                </c:pt>
                <c:pt idx="19">
                  <c:v>49.99</c:v>
                </c:pt>
                <c:pt idx="20">
                  <c:v>50</c:v>
                </c:pt>
                <c:pt idx="21">
                  <c:v>50.01</c:v>
                </c:pt>
                <c:pt idx="22">
                  <c:v>55</c:v>
                </c:pt>
                <c:pt idx="23">
                  <c:v>60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90</c:v>
                </c:pt>
                <c:pt idx="30">
                  <c:v>95</c:v>
                </c:pt>
                <c:pt idx="31">
                  <c:v>100</c:v>
                </c:pt>
              </c:numCache>
            </c:numRef>
          </c:xVal>
          <c:yVal>
            <c:numRef>
              <c:f>Tabelle1!$G$13:$G$44</c:f>
              <c:numCache>
                <c:formatCode>0.0000</c:formatCode>
                <c:ptCount val="32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0.29999999999999982</c:v>
                </c:pt>
                <c:pt idx="11">
                  <c:v>0.19999999999999929</c:v>
                </c:pt>
                <c:pt idx="12">
                  <c:v>9.9999999999999645E-2</c:v>
                </c:pt>
                <c:pt idx="13">
                  <c:v>4.9999999999999822E-2</c:v>
                </c:pt>
                <c:pt idx="14">
                  <c:v>3.9999999999999147E-2</c:v>
                </c:pt>
                <c:pt idx="15">
                  <c:v>2.9999999999999361E-2</c:v>
                </c:pt>
                <c:pt idx="16">
                  <c:v>9.9999999999997868E-3</c:v>
                </c:pt>
                <c:pt idx="17">
                  <c:v>9.9999999999997868E-3</c:v>
                </c:pt>
                <c:pt idx="18">
                  <c:v>4.9999999999990052E-3</c:v>
                </c:pt>
                <c:pt idx="19">
                  <c:v>9.9999999999944578E-4</c:v>
                </c:pt>
                <c:pt idx="20">
                  <c:v>0</c:v>
                </c:pt>
                <c:pt idx="21">
                  <c:v>1.000000000000334E-3</c:v>
                </c:pt>
                <c:pt idx="22">
                  <c:v>0.5</c:v>
                </c:pt>
                <c:pt idx="23">
                  <c:v>1</c:v>
                </c:pt>
                <c:pt idx="24">
                  <c:v>1.5</c:v>
                </c:pt>
                <c:pt idx="25">
                  <c:v>2</c:v>
                </c:pt>
                <c:pt idx="26">
                  <c:v>2.5</c:v>
                </c:pt>
                <c:pt idx="27">
                  <c:v>3</c:v>
                </c:pt>
                <c:pt idx="28">
                  <c:v>3.5</c:v>
                </c:pt>
                <c:pt idx="29">
                  <c:v>4</c:v>
                </c:pt>
                <c:pt idx="30">
                  <c:v>4.5</c:v>
                </c:pt>
                <c:pt idx="3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91-4DDF-BEB4-1452B294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61760"/>
        <c:axId val="86255872"/>
      </c:scatterChart>
      <c:valAx>
        <c:axId val="862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254336"/>
        <c:crosses val="autoZero"/>
        <c:crossBetween val="midCat"/>
      </c:valAx>
      <c:valAx>
        <c:axId val="862543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de-DE"/>
          </a:p>
        </c:txPr>
        <c:crossAx val="86252544"/>
        <c:crosses val="autoZero"/>
        <c:crossBetween val="midCat"/>
      </c:valAx>
      <c:valAx>
        <c:axId val="86255872"/>
        <c:scaling>
          <c:orientation val="minMax"/>
        </c:scaling>
        <c:delete val="0"/>
        <c:axPos val="r"/>
        <c:numFmt formatCode="0.000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de-DE"/>
          </a:p>
        </c:txPr>
        <c:crossAx val="86261760"/>
        <c:crosses val="max"/>
        <c:crossBetween val="midCat"/>
      </c:valAx>
      <c:valAx>
        <c:axId val="8626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2558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716491</xdr:colOff>
      <xdr:row>11</xdr:row>
      <xdr:rowOff>52386</xdr:rowOff>
    </xdr:from>
    <xdr:to>
      <xdr:col>19</xdr:col>
      <xdr:colOff>383116</xdr:colOff>
      <xdr:row>26</xdr:row>
      <xdr:rowOff>128586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716490</xdr:colOff>
      <xdr:row>27</xdr:row>
      <xdr:rowOff>112713</xdr:rowOff>
    </xdr:from>
    <xdr:to>
      <xdr:col>18</xdr:col>
      <xdr:colOff>668865</xdr:colOff>
      <xdr:row>41</xdr:row>
      <xdr:rowOff>188913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44"/>
  <sheetViews>
    <sheetView tabSelected="1" zoomScale="90" zoomScaleNormal="90" workbookViewId="0">
      <selection activeCell="D15" sqref="D15"/>
    </sheetView>
  </sheetViews>
  <sheetFormatPr baseColWidth="10" defaultRowHeight="14.4" x14ac:dyDescent="0.55000000000000004"/>
  <cols>
    <col min="4" max="4" width="16" customWidth="1"/>
    <col min="9" max="9" width="11.41796875" style="5"/>
  </cols>
  <sheetData>
    <row r="3" spans="3:11" x14ac:dyDescent="0.55000000000000004">
      <c r="D3" t="s">
        <v>0</v>
      </c>
    </row>
    <row r="5" spans="3:11" x14ac:dyDescent="0.55000000000000004">
      <c r="F5" t="s">
        <v>3</v>
      </c>
      <c r="H5" t="s">
        <v>11</v>
      </c>
      <c r="J5" t="s">
        <v>12</v>
      </c>
    </row>
    <row r="6" spans="3:11" x14ac:dyDescent="0.55000000000000004">
      <c r="D6" t="s">
        <v>1</v>
      </c>
      <c r="E6">
        <v>0.05</v>
      </c>
      <c r="F6">
        <f>E6</f>
        <v>0.05</v>
      </c>
      <c r="H6">
        <v>100</v>
      </c>
      <c r="J6">
        <f>F6*H6</f>
        <v>5</v>
      </c>
    </row>
    <row r="7" spans="3:11" x14ac:dyDescent="0.55000000000000004">
      <c r="D7" t="s">
        <v>2</v>
      </c>
      <c r="E7">
        <f>0.1</f>
        <v>0.1</v>
      </c>
      <c r="F7">
        <f>E7</f>
        <v>0.1</v>
      </c>
    </row>
    <row r="10" spans="3:11" x14ac:dyDescent="0.55000000000000004">
      <c r="C10" s="6" t="s">
        <v>4</v>
      </c>
      <c r="D10" s="6"/>
      <c r="E10" t="s">
        <v>7</v>
      </c>
      <c r="F10" t="s">
        <v>13</v>
      </c>
      <c r="H10" t="s">
        <v>8</v>
      </c>
      <c r="I10" s="5" t="s">
        <v>9</v>
      </c>
      <c r="J10" t="s">
        <v>10</v>
      </c>
      <c r="K10" t="s">
        <v>14</v>
      </c>
    </row>
    <row r="11" spans="3:11" x14ac:dyDescent="0.55000000000000004">
      <c r="C11" s="1" t="s">
        <v>5</v>
      </c>
      <c r="D11" s="1" t="s">
        <v>6</v>
      </c>
    </row>
    <row r="12" spans="3:11" x14ac:dyDescent="0.55000000000000004">
      <c r="C12" s="1" t="s">
        <v>16</v>
      </c>
      <c r="D12" s="1"/>
      <c r="G12" t="s">
        <v>15</v>
      </c>
      <c r="J12" t="s">
        <v>10</v>
      </c>
    </row>
    <row r="13" spans="3:11" x14ac:dyDescent="0.55000000000000004">
      <c r="C13">
        <v>0</v>
      </c>
      <c r="D13" s="3">
        <f>C13*$F$7</f>
        <v>0</v>
      </c>
      <c r="E13" s="3">
        <f t="shared" ref="E13:E33" si="0">$J$6-D13</f>
        <v>5</v>
      </c>
      <c r="G13" s="3">
        <f>E13</f>
        <v>5</v>
      </c>
      <c r="H13">
        <f>$H$6+C13</f>
        <v>100</v>
      </c>
      <c r="I13" s="5">
        <f>E13/H13</f>
        <v>0.05</v>
      </c>
      <c r="J13" s="4">
        <f>-LOG(I13)</f>
        <v>1.3010299956639813</v>
      </c>
    </row>
    <row r="14" spans="3:11" x14ac:dyDescent="0.55000000000000004">
      <c r="C14">
        <v>5</v>
      </c>
      <c r="D14" s="3">
        <f t="shared" ref="D14:D44" si="1">C14*$F$7</f>
        <v>0.5</v>
      </c>
      <c r="E14" s="3">
        <f t="shared" si="0"/>
        <v>4.5</v>
      </c>
      <c r="G14" s="3">
        <f t="shared" ref="G14:G33" si="2">E14</f>
        <v>4.5</v>
      </c>
      <c r="H14">
        <f t="shared" ref="H14:H44" si="3">$H$6+C14</f>
        <v>105</v>
      </c>
      <c r="I14" s="5">
        <f t="shared" ref="I14:I32" si="4">E14/H14</f>
        <v>4.2857142857142858E-2</v>
      </c>
      <c r="J14" s="4">
        <f t="shared" ref="J14:J44" si="5">-LOG(I14)</f>
        <v>1.3679767852945943</v>
      </c>
    </row>
    <row r="15" spans="3:11" x14ac:dyDescent="0.55000000000000004">
      <c r="C15">
        <v>10</v>
      </c>
      <c r="D15" s="3">
        <f t="shared" si="1"/>
        <v>1</v>
      </c>
      <c r="E15" s="3">
        <f t="shared" si="0"/>
        <v>4</v>
      </c>
      <c r="G15" s="3">
        <f t="shared" si="2"/>
        <v>4</v>
      </c>
      <c r="H15">
        <f t="shared" si="3"/>
        <v>110</v>
      </c>
      <c r="I15" s="5">
        <f t="shared" si="4"/>
        <v>3.6363636363636362E-2</v>
      </c>
      <c r="J15" s="4">
        <f t="shared" si="5"/>
        <v>1.4393326938302626</v>
      </c>
    </row>
    <row r="16" spans="3:11" x14ac:dyDescent="0.55000000000000004">
      <c r="C16">
        <v>15</v>
      </c>
      <c r="D16" s="3">
        <f t="shared" si="1"/>
        <v>1.5</v>
      </c>
      <c r="E16" s="3">
        <f t="shared" si="0"/>
        <v>3.5</v>
      </c>
      <c r="G16" s="3">
        <f t="shared" si="2"/>
        <v>3.5</v>
      </c>
      <c r="H16">
        <f t="shared" si="3"/>
        <v>115</v>
      </c>
      <c r="I16" s="5">
        <f t="shared" si="4"/>
        <v>3.0434782608695653E-2</v>
      </c>
      <c r="J16" s="4">
        <f t="shared" si="5"/>
        <v>1.5166297960033361</v>
      </c>
    </row>
    <row r="17" spans="3:10" x14ac:dyDescent="0.55000000000000004">
      <c r="C17">
        <v>20</v>
      </c>
      <c r="D17" s="3">
        <f t="shared" si="1"/>
        <v>2</v>
      </c>
      <c r="E17" s="3">
        <f t="shared" si="0"/>
        <v>3</v>
      </c>
      <c r="G17" s="3">
        <f t="shared" si="2"/>
        <v>3</v>
      </c>
      <c r="H17">
        <f t="shared" si="3"/>
        <v>120</v>
      </c>
      <c r="I17" s="5">
        <f t="shared" si="4"/>
        <v>2.5000000000000001E-2</v>
      </c>
      <c r="J17" s="4">
        <f t="shared" si="5"/>
        <v>1.6020599913279623</v>
      </c>
    </row>
    <row r="18" spans="3:10" x14ac:dyDescent="0.55000000000000004">
      <c r="C18">
        <v>25</v>
      </c>
      <c r="D18" s="3">
        <f t="shared" si="1"/>
        <v>2.5</v>
      </c>
      <c r="E18" s="3">
        <f t="shared" si="0"/>
        <v>2.5</v>
      </c>
      <c r="G18" s="3">
        <f t="shared" si="2"/>
        <v>2.5</v>
      </c>
      <c r="H18">
        <f t="shared" si="3"/>
        <v>125</v>
      </c>
      <c r="I18" s="5">
        <f t="shared" si="4"/>
        <v>0.02</v>
      </c>
      <c r="J18" s="4">
        <f t="shared" si="5"/>
        <v>1.6989700043360187</v>
      </c>
    </row>
    <row r="19" spans="3:10" x14ac:dyDescent="0.55000000000000004">
      <c r="C19">
        <v>30</v>
      </c>
      <c r="D19" s="3">
        <f t="shared" si="1"/>
        <v>3</v>
      </c>
      <c r="E19" s="3">
        <f t="shared" si="0"/>
        <v>2</v>
      </c>
      <c r="G19" s="3">
        <f t="shared" si="2"/>
        <v>2</v>
      </c>
      <c r="H19">
        <f t="shared" si="3"/>
        <v>130</v>
      </c>
      <c r="I19" s="5">
        <f t="shared" si="4"/>
        <v>1.5384615384615385E-2</v>
      </c>
      <c r="J19" s="4">
        <f t="shared" si="5"/>
        <v>1.8129133566428555</v>
      </c>
    </row>
    <row r="20" spans="3:10" x14ac:dyDescent="0.55000000000000004">
      <c r="C20">
        <v>35</v>
      </c>
      <c r="D20" s="3">
        <f t="shared" si="1"/>
        <v>3.5</v>
      </c>
      <c r="E20" s="3">
        <f t="shared" si="0"/>
        <v>1.5</v>
      </c>
      <c r="G20" s="3">
        <f t="shared" si="2"/>
        <v>1.5</v>
      </c>
      <c r="H20">
        <f t="shared" si="3"/>
        <v>135</v>
      </c>
      <c r="I20" s="5">
        <f t="shared" si="4"/>
        <v>1.1111111111111112E-2</v>
      </c>
      <c r="J20" s="4">
        <f t="shared" si="5"/>
        <v>1.9542425094393248</v>
      </c>
    </row>
    <row r="21" spans="3:10" x14ac:dyDescent="0.55000000000000004">
      <c r="C21">
        <v>40</v>
      </c>
      <c r="D21" s="3">
        <f t="shared" si="1"/>
        <v>4</v>
      </c>
      <c r="E21" s="3">
        <f t="shared" si="0"/>
        <v>1</v>
      </c>
      <c r="G21" s="3">
        <f t="shared" si="2"/>
        <v>1</v>
      </c>
      <c r="H21">
        <f t="shared" si="3"/>
        <v>140</v>
      </c>
      <c r="I21" s="5">
        <f t="shared" si="4"/>
        <v>7.1428571428571426E-3</v>
      </c>
      <c r="J21" s="4">
        <f t="shared" si="5"/>
        <v>2.1461280356782382</v>
      </c>
    </row>
    <row r="22" spans="3:10" x14ac:dyDescent="0.55000000000000004">
      <c r="C22">
        <v>45</v>
      </c>
      <c r="D22" s="3">
        <f t="shared" si="1"/>
        <v>4.5</v>
      </c>
      <c r="E22" s="3">
        <f t="shared" si="0"/>
        <v>0.5</v>
      </c>
      <c r="G22" s="3">
        <f t="shared" si="2"/>
        <v>0.5</v>
      </c>
      <c r="H22">
        <f t="shared" si="3"/>
        <v>145</v>
      </c>
      <c r="I22" s="5">
        <f t="shared" si="4"/>
        <v>3.4482758620689655E-3</v>
      </c>
      <c r="J22" s="4">
        <f t="shared" si="5"/>
        <v>2.4623979978989561</v>
      </c>
    </row>
    <row r="23" spans="3:10" x14ac:dyDescent="0.55000000000000004">
      <c r="C23">
        <v>47</v>
      </c>
      <c r="D23" s="3">
        <f t="shared" si="1"/>
        <v>4.7</v>
      </c>
      <c r="E23" s="3">
        <f t="shared" si="0"/>
        <v>0.29999999999999982</v>
      </c>
      <c r="G23" s="3">
        <f t="shared" si="2"/>
        <v>0.29999999999999982</v>
      </c>
      <c r="H23">
        <f t="shared" si="3"/>
        <v>147</v>
      </c>
      <c r="I23" s="5">
        <f t="shared" si="4"/>
        <v>2.0408163265306111E-3</v>
      </c>
      <c r="J23" s="4">
        <f t="shared" si="5"/>
        <v>2.6901960800285138</v>
      </c>
    </row>
    <row r="24" spans="3:10" x14ac:dyDescent="0.55000000000000004">
      <c r="C24">
        <v>48</v>
      </c>
      <c r="D24" s="3">
        <f t="shared" si="1"/>
        <v>4.8000000000000007</v>
      </c>
      <c r="E24" s="3">
        <f t="shared" si="0"/>
        <v>0.19999999999999929</v>
      </c>
      <c r="G24" s="3">
        <f t="shared" si="2"/>
        <v>0.19999999999999929</v>
      </c>
      <c r="H24">
        <f t="shared" si="3"/>
        <v>148</v>
      </c>
      <c r="I24" s="5">
        <f t="shared" si="4"/>
        <v>1.3513513513513467E-3</v>
      </c>
      <c r="J24" s="4">
        <f t="shared" si="5"/>
        <v>2.8692317197309776</v>
      </c>
    </row>
    <row r="25" spans="3:10" x14ac:dyDescent="0.55000000000000004">
      <c r="C25">
        <v>49</v>
      </c>
      <c r="D25" s="3">
        <f t="shared" si="1"/>
        <v>4.9000000000000004</v>
      </c>
      <c r="E25" s="3">
        <f t="shared" si="0"/>
        <v>9.9999999999999645E-2</v>
      </c>
      <c r="G25" s="3">
        <f t="shared" si="2"/>
        <v>9.9999999999999645E-2</v>
      </c>
      <c r="H25">
        <f t="shared" si="3"/>
        <v>149</v>
      </c>
      <c r="I25" s="5">
        <f t="shared" si="4"/>
        <v>6.7114093959731301E-4</v>
      </c>
      <c r="J25" s="4">
        <f t="shared" si="5"/>
        <v>3.1731862684122758</v>
      </c>
    </row>
    <row r="26" spans="3:10" x14ac:dyDescent="0.55000000000000004">
      <c r="C26">
        <v>49.5</v>
      </c>
      <c r="D26" s="3">
        <f t="shared" si="1"/>
        <v>4.95</v>
      </c>
      <c r="E26" s="3">
        <f t="shared" si="0"/>
        <v>4.9999999999999822E-2</v>
      </c>
      <c r="G26" s="3">
        <f t="shared" si="2"/>
        <v>4.9999999999999822E-2</v>
      </c>
      <c r="H26">
        <f t="shared" si="3"/>
        <v>149.5</v>
      </c>
      <c r="I26" s="5">
        <f t="shared" si="4"/>
        <v>3.3444816053511585E-4</v>
      </c>
      <c r="J26" s="4">
        <f t="shared" si="5"/>
        <v>3.4756711883244313</v>
      </c>
    </row>
    <row r="27" spans="3:10" x14ac:dyDescent="0.55000000000000004">
      <c r="C27">
        <v>49.6</v>
      </c>
      <c r="D27" s="3">
        <f t="shared" si="1"/>
        <v>4.9600000000000009</v>
      </c>
      <c r="E27" s="3">
        <f t="shared" si="0"/>
        <v>3.9999999999999147E-2</v>
      </c>
      <c r="G27" s="3">
        <f t="shared" si="2"/>
        <v>3.9999999999999147E-2</v>
      </c>
      <c r="H27">
        <f t="shared" si="3"/>
        <v>149.6</v>
      </c>
      <c r="I27" s="5">
        <f t="shared" si="4"/>
        <v>2.6737967914437934E-4</v>
      </c>
      <c r="J27" s="4">
        <f t="shared" si="5"/>
        <v>3.5728716022004896</v>
      </c>
    </row>
    <row r="28" spans="3:10" x14ac:dyDescent="0.55000000000000004">
      <c r="C28">
        <v>49.7</v>
      </c>
      <c r="D28" s="3">
        <f t="shared" si="1"/>
        <v>4.9700000000000006</v>
      </c>
      <c r="E28" s="3">
        <f t="shared" si="0"/>
        <v>2.9999999999999361E-2</v>
      </c>
      <c r="G28" s="3">
        <f t="shared" si="2"/>
        <v>2.9999999999999361E-2</v>
      </c>
      <c r="H28">
        <f t="shared" si="3"/>
        <v>149.69999999999999</v>
      </c>
      <c r="I28" s="5">
        <f t="shared" si="4"/>
        <v>2.0040080160320216E-4</v>
      </c>
      <c r="J28" s="4">
        <f t="shared" si="5"/>
        <v>3.6981005456233991</v>
      </c>
    </row>
    <row r="29" spans="3:10" x14ac:dyDescent="0.55000000000000004">
      <c r="C29">
        <v>49.9</v>
      </c>
      <c r="D29" s="3">
        <f t="shared" si="1"/>
        <v>4.99</v>
      </c>
      <c r="E29" s="3">
        <f t="shared" si="0"/>
        <v>9.9999999999997868E-3</v>
      </c>
      <c r="G29" s="3">
        <f t="shared" si="2"/>
        <v>9.9999999999997868E-3</v>
      </c>
      <c r="H29">
        <f t="shared" si="3"/>
        <v>149.9</v>
      </c>
      <c r="I29" s="5">
        <f t="shared" si="4"/>
        <v>6.6711140760505579E-5</v>
      </c>
      <c r="J29" s="4">
        <f t="shared" si="5"/>
        <v>4.1758016328482883</v>
      </c>
    </row>
    <row r="30" spans="3:10" x14ac:dyDescent="0.55000000000000004">
      <c r="C30">
        <v>49.9</v>
      </c>
      <c r="D30" s="3">
        <f t="shared" si="1"/>
        <v>4.99</v>
      </c>
      <c r="E30" s="3">
        <f t="shared" si="0"/>
        <v>9.9999999999997868E-3</v>
      </c>
      <c r="G30" s="3">
        <f t="shared" si="2"/>
        <v>9.9999999999997868E-3</v>
      </c>
      <c r="H30">
        <f t="shared" si="3"/>
        <v>149.9</v>
      </c>
      <c r="I30" s="5">
        <f t="shared" si="4"/>
        <v>6.6711140760505579E-5</v>
      </c>
      <c r="J30" s="4">
        <f t="shared" si="5"/>
        <v>4.1758016328482883</v>
      </c>
    </row>
    <row r="31" spans="3:10" x14ac:dyDescent="0.55000000000000004">
      <c r="C31">
        <v>49.95</v>
      </c>
      <c r="D31" s="3">
        <f t="shared" si="1"/>
        <v>4.995000000000001</v>
      </c>
      <c r="E31" s="3">
        <f t="shared" si="0"/>
        <v>4.9999999999990052E-3</v>
      </c>
      <c r="G31" s="3">
        <f t="shared" si="2"/>
        <v>4.9999999999990052E-3</v>
      </c>
      <c r="H31">
        <f t="shared" si="3"/>
        <v>149.94999999999999</v>
      </c>
      <c r="I31" s="5">
        <f t="shared" si="4"/>
        <v>3.3344448149376493E-5</v>
      </c>
      <c r="J31" s="4">
        <f t="shared" si="5"/>
        <v>4.4769764657596136</v>
      </c>
    </row>
    <row r="32" spans="3:10" x14ac:dyDescent="0.55000000000000004">
      <c r="C32">
        <v>49.99</v>
      </c>
      <c r="D32" s="3">
        <f t="shared" si="1"/>
        <v>4.9990000000000006</v>
      </c>
      <c r="E32" s="3">
        <f t="shared" si="0"/>
        <v>9.9999999999944578E-4</v>
      </c>
      <c r="G32" s="3">
        <f t="shared" si="2"/>
        <v>9.9999999999944578E-4</v>
      </c>
      <c r="H32">
        <f t="shared" si="3"/>
        <v>149.99</v>
      </c>
      <c r="I32" s="5">
        <f t="shared" si="4"/>
        <v>6.6671111407390204E-6</v>
      </c>
      <c r="J32" s="4">
        <f t="shared" si="5"/>
        <v>5.1760623051253196</v>
      </c>
    </row>
    <row r="33" spans="3:10" x14ac:dyDescent="0.55000000000000004">
      <c r="C33">
        <v>50</v>
      </c>
      <c r="D33" s="3">
        <f t="shared" si="1"/>
        <v>5</v>
      </c>
      <c r="E33" s="3">
        <f t="shared" si="0"/>
        <v>0</v>
      </c>
      <c r="G33" s="3">
        <f t="shared" si="2"/>
        <v>0</v>
      </c>
      <c r="H33">
        <f t="shared" si="3"/>
        <v>150</v>
      </c>
      <c r="J33" s="4">
        <v>7</v>
      </c>
    </row>
    <row r="34" spans="3:10" x14ac:dyDescent="0.55000000000000004">
      <c r="C34">
        <v>50.01</v>
      </c>
      <c r="D34" s="3">
        <f t="shared" si="1"/>
        <v>5.0010000000000003</v>
      </c>
      <c r="E34" s="3"/>
      <c r="F34" s="3">
        <f>D34-$J$6</f>
        <v>1.000000000000334E-3</v>
      </c>
      <c r="G34" s="3">
        <f>F34</f>
        <v>1.000000000000334E-3</v>
      </c>
      <c r="H34">
        <f t="shared" si="3"/>
        <v>150.01</v>
      </c>
      <c r="I34" s="5">
        <f>10^-(14-(-LOG(F34/H34)))</f>
        <v>1.5000999999994979E-9</v>
      </c>
      <c r="J34" s="4">
        <f t="shared" si="5"/>
        <v>8.8238797889440601</v>
      </c>
    </row>
    <row r="35" spans="3:10" x14ac:dyDescent="0.55000000000000004">
      <c r="C35">
        <v>55</v>
      </c>
      <c r="D35" s="3">
        <f t="shared" si="1"/>
        <v>5.5</v>
      </c>
      <c r="E35" s="2"/>
      <c r="F35" s="3">
        <f t="shared" ref="F35:F44" si="6">D35-$J$6</f>
        <v>0.5</v>
      </c>
      <c r="G35" s="3">
        <f t="shared" ref="G35:G44" si="7">F35</f>
        <v>0.5</v>
      </c>
      <c r="H35">
        <f t="shared" si="3"/>
        <v>155</v>
      </c>
      <c r="I35" s="5">
        <f t="shared" ref="I35:I44" si="8">10^-(14-(-LOG(F35/H35)))</f>
        <v>3.0999999999999969E-12</v>
      </c>
      <c r="J35" s="4">
        <f t="shared" si="5"/>
        <v>11.508638306165727</v>
      </c>
    </row>
    <row r="36" spans="3:10" x14ac:dyDescent="0.55000000000000004">
      <c r="C36">
        <v>60</v>
      </c>
      <c r="D36" s="3">
        <f t="shared" si="1"/>
        <v>6</v>
      </c>
      <c r="E36" s="2"/>
      <c r="F36" s="3">
        <f t="shared" si="6"/>
        <v>1</v>
      </c>
      <c r="G36" s="3">
        <f t="shared" si="7"/>
        <v>1</v>
      </c>
      <c r="H36">
        <f t="shared" si="3"/>
        <v>160</v>
      </c>
      <c r="I36" s="5">
        <f t="shared" si="8"/>
        <v>1.5999999999999946E-12</v>
      </c>
      <c r="J36" s="4">
        <f t="shared" si="5"/>
        <v>11.795880017344077</v>
      </c>
    </row>
    <row r="37" spans="3:10" x14ac:dyDescent="0.55000000000000004">
      <c r="C37">
        <v>65</v>
      </c>
      <c r="D37" s="3">
        <f t="shared" si="1"/>
        <v>6.5</v>
      </c>
      <c r="E37" s="2"/>
      <c r="F37" s="3">
        <f t="shared" si="6"/>
        <v>1.5</v>
      </c>
      <c r="G37" s="3">
        <f t="shared" si="7"/>
        <v>1.5</v>
      </c>
      <c r="H37">
        <f t="shared" si="3"/>
        <v>165</v>
      </c>
      <c r="I37" s="5">
        <f t="shared" si="8"/>
        <v>1.0999999999999979E-12</v>
      </c>
      <c r="J37" s="4">
        <f t="shared" si="5"/>
        <v>11.958607314841776</v>
      </c>
    </row>
    <row r="38" spans="3:10" x14ac:dyDescent="0.55000000000000004">
      <c r="C38">
        <v>70</v>
      </c>
      <c r="D38" s="3">
        <f t="shared" si="1"/>
        <v>7</v>
      </c>
      <c r="E38" s="2"/>
      <c r="F38" s="3">
        <f t="shared" si="6"/>
        <v>2</v>
      </c>
      <c r="G38" s="3">
        <f t="shared" si="7"/>
        <v>2</v>
      </c>
      <c r="H38">
        <f t="shared" si="3"/>
        <v>170</v>
      </c>
      <c r="I38" s="5">
        <f t="shared" si="8"/>
        <v>8.4999999999999769E-13</v>
      </c>
      <c r="J38" s="4">
        <f t="shared" si="5"/>
        <v>12.070581074285709</v>
      </c>
    </row>
    <row r="39" spans="3:10" x14ac:dyDescent="0.55000000000000004">
      <c r="C39">
        <v>75</v>
      </c>
      <c r="D39" s="3">
        <f t="shared" si="1"/>
        <v>7.5</v>
      </c>
      <c r="E39" s="2"/>
      <c r="F39" s="3">
        <f t="shared" si="6"/>
        <v>2.5</v>
      </c>
      <c r="G39" s="3">
        <f t="shared" si="7"/>
        <v>2.5</v>
      </c>
      <c r="H39">
        <f t="shared" si="3"/>
        <v>175</v>
      </c>
      <c r="I39" s="5">
        <f t="shared" si="8"/>
        <v>6.9999999999999873E-13</v>
      </c>
      <c r="J39" s="4">
        <f t="shared" si="5"/>
        <v>12.154901959985743</v>
      </c>
    </row>
    <row r="40" spans="3:10" x14ac:dyDescent="0.55000000000000004">
      <c r="C40">
        <v>80</v>
      </c>
      <c r="D40" s="3">
        <f t="shared" si="1"/>
        <v>8</v>
      </c>
      <c r="E40" s="2"/>
      <c r="F40" s="3">
        <f t="shared" si="6"/>
        <v>3</v>
      </c>
      <c r="G40" s="3">
        <f t="shared" si="7"/>
        <v>3</v>
      </c>
      <c r="H40">
        <f t="shared" si="3"/>
        <v>180</v>
      </c>
      <c r="I40" s="5">
        <f t="shared" si="8"/>
        <v>5.9999999999999966E-13</v>
      </c>
      <c r="J40" s="4">
        <f t="shared" si="5"/>
        <v>12.221848749616356</v>
      </c>
    </row>
    <row r="41" spans="3:10" x14ac:dyDescent="0.55000000000000004">
      <c r="C41">
        <v>85</v>
      </c>
      <c r="D41" s="3">
        <f t="shared" si="1"/>
        <v>8.5</v>
      </c>
      <c r="E41" s="2"/>
      <c r="F41" s="3">
        <f t="shared" si="6"/>
        <v>3.5</v>
      </c>
      <c r="G41" s="3">
        <f t="shared" si="7"/>
        <v>3.5</v>
      </c>
      <c r="H41">
        <f t="shared" si="3"/>
        <v>185</v>
      </c>
      <c r="I41" s="5">
        <f t="shared" si="8"/>
        <v>5.2857142857142626E-13</v>
      </c>
      <c r="J41" s="4">
        <f t="shared" si="5"/>
        <v>12.276896315947264</v>
      </c>
    </row>
    <row r="42" spans="3:10" x14ac:dyDescent="0.55000000000000004">
      <c r="C42">
        <v>90</v>
      </c>
      <c r="D42" s="3">
        <f t="shared" si="1"/>
        <v>9</v>
      </c>
      <c r="E42" s="2"/>
      <c r="F42" s="3">
        <f t="shared" si="6"/>
        <v>4</v>
      </c>
      <c r="G42" s="3">
        <f t="shared" si="7"/>
        <v>4</v>
      </c>
      <c r="H42">
        <f t="shared" si="3"/>
        <v>190</v>
      </c>
      <c r="I42" s="5">
        <f t="shared" si="8"/>
        <v>4.7499999999999888E-13</v>
      </c>
      <c r="J42" s="4">
        <f t="shared" si="5"/>
        <v>12.323306390375134</v>
      </c>
    </row>
    <row r="43" spans="3:10" x14ac:dyDescent="0.55000000000000004">
      <c r="C43">
        <v>95</v>
      </c>
      <c r="D43" s="3">
        <f t="shared" si="1"/>
        <v>9.5</v>
      </c>
      <c r="E43" s="2"/>
      <c r="F43" s="3">
        <f t="shared" si="6"/>
        <v>4.5</v>
      </c>
      <c r="G43" s="3">
        <f t="shared" si="7"/>
        <v>4.5</v>
      </c>
      <c r="H43">
        <f t="shared" si="3"/>
        <v>195</v>
      </c>
      <c r="I43" s="5">
        <f t="shared" si="8"/>
        <v>4.3333333333333251E-13</v>
      </c>
      <c r="J43" s="4">
        <f t="shared" si="5"/>
        <v>12.363177902412826</v>
      </c>
    </row>
    <row r="44" spans="3:10" x14ac:dyDescent="0.55000000000000004">
      <c r="C44">
        <v>100</v>
      </c>
      <c r="D44" s="3">
        <f t="shared" si="1"/>
        <v>10</v>
      </c>
      <c r="E44" s="2"/>
      <c r="F44" s="3">
        <f t="shared" si="6"/>
        <v>5</v>
      </c>
      <c r="G44" s="3">
        <f t="shared" si="7"/>
        <v>5</v>
      </c>
      <c r="H44">
        <f t="shared" si="3"/>
        <v>200</v>
      </c>
      <c r="I44" s="5">
        <f t="shared" si="8"/>
        <v>3.999999999999986E-13</v>
      </c>
      <c r="J44" s="4">
        <f t="shared" si="5"/>
        <v>12.397940008672039</v>
      </c>
    </row>
  </sheetData>
  <mergeCells count="1">
    <mergeCell ref="C10:D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Rainer Steiger</cp:lastModifiedBy>
  <dcterms:created xsi:type="dcterms:W3CDTF">2012-06-16T11:13:19Z</dcterms:created>
  <dcterms:modified xsi:type="dcterms:W3CDTF">2019-08-22T12:30:51Z</dcterms:modified>
</cp:coreProperties>
</file>